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ample Fundraier's KPI Dashboar" sheetId="1" r:id="rId3"/>
  </sheets>
  <definedNames/>
  <calcPr/>
</workbook>
</file>

<file path=xl/sharedStrings.xml><?xml version="1.0" encoding="utf-8"?>
<sst xmlns="http://schemas.openxmlformats.org/spreadsheetml/2006/main" count="44" uniqueCount="44">
  <si>
    <t>TOTAL REVENUES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</si>
  <si>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</si>
  <si>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</si>
  <si>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</si>
  <si>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</si>
  <si>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</si>
  <si>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</si>
  <si>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</si>
  <si>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</si>
  <si>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</si>
  <si>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</si>
  <si>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</si>
  <si>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</si>
  <si>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Fund Revenue</t>
  </si>
  <si>
    <t>Event Revenue</t>
  </si>
  <si>
    <t>Revenue #3</t>
  </si>
  <si>
    <t>Total Revenue</t>
  </si>
  <si>
    <t>REVENUE BREAKDOWN</t>
  </si>
  <si>
    <t>Running Total Annual Fund Revenue</t>
  </si>
  <si>
    <t>Running Total Event Revenue</t>
  </si>
  <si>
    <t>Running Total Revenue #3</t>
  </si>
  <si>
    <t>Total YTD Revenue</t>
  </si>
  <si>
    <t>% of Revenue from Annual Fund</t>
  </si>
  <si>
    <t>MAJOR DONORS</t>
  </si>
  <si>
    <t>Major Donors Contributed in Month</t>
  </si>
  <si>
    <t>New Major Donors Contributed in Month</t>
  </si>
  <si>
    <t>Lost Major Donors Contributed in Month</t>
  </si>
  <si>
    <t>Running Total Major Donors</t>
  </si>
  <si>
    <t>GIVING PIPELINE</t>
  </si>
  <si>
    <t>Active Donors</t>
  </si>
  <si>
    <t>Qualified Donor</t>
  </si>
  <si>
    <t>Out-reach Ready Supporters</t>
  </si>
  <si>
    <t>Caseload Supporter</t>
  </si>
  <si>
    <t xml:space="preserve">Major Gift Opportunites </t>
  </si>
  <si>
    <t>Meetings Conducted (#)</t>
  </si>
  <si>
    <t>New Solicitations Made in Month (#)</t>
  </si>
  <si>
    <t>New Solicitations Made in Month ($)</t>
  </si>
  <si>
    <t>Solicitations Held in Month (#)</t>
  </si>
  <si>
    <t>Solicitations Held in Month ($)</t>
  </si>
  <si>
    <t>Solicitations Lost in Month (#)</t>
  </si>
  <si>
    <t>Solicitations Lost in Month ($)</t>
  </si>
  <si>
    <t>Running Total Solicitations Outstanding (#)</t>
  </si>
  <si>
    <t>Running Total Solicitations Outstanding ($)</t>
  </si>
  <si>
    <t>Running Total of All Solicitations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</si>
</sst>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</font>
    <font>
      <name val="Arial"/>
    </font>
    <font>
      <b/>
      <sz val="14.0"/>
      <name val="Helvetica Neue"/>
    </font>
    <font/>
    <font>
      <b/>
      <color rgb="FF000000"/>
      <name val="Helvetica Neue"/>
    </font>
    <font>
      <b/>
      <name val="Helvetica Neue"/>
    </font>
    <font>
      <sz val="8.0"/>
      <color rgb="FF999999"/>
      <name val="Helvetica Neue"/>
    </font>
    <font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vertical="bottom"/>
    </xf>
    <xf borderId="1" fillId="0" fontId="5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center" vertical="bottom"/>
    </xf>
    <xf borderId="5" fillId="0" fontId="3" numFmtId="0" xfId="0" applyBorder="1" applyFont="1"/>
    <xf borderId="1" fillId="3" fontId="1" numFmtId="164" xfId="0" applyAlignment="1" applyBorder="1" applyFill="1" applyFont="1" applyNumberFormat="1">
      <alignment vertical="bottom"/>
    </xf>
    <xf borderId="1" fillId="3" fontId="6" numFmtId="164" xfId="0" applyAlignment="1" applyBorder="1" applyFont="1" applyNumberFormat="1">
      <alignment horizontal="right" vertical="bottom"/>
    </xf>
    <xf borderId="5" fillId="3" fontId="1" numFmtId="164" xfId="0" applyAlignment="1" applyBorder="1" applyFont="1" applyNumberFormat="1">
      <alignment vertical="bottom"/>
    </xf>
    <xf borderId="4" fillId="3" fontId="7" numFmtId="0" xfId="0" applyAlignment="1" applyBorder="1" applyFont="1">
      <alignment readingOrder="0" vertical="bottom"/>
    </xf>
    <xf borderId="1" fillId="3" fontId="7" numFmtId="164" xfId="0" applyAlignment="1" applyBorder="1" applyFont="1" applyNumberFormat="1">
      <alignment horizontal="right" vertical="bottom"/>
    </xf>
    <xf borderId="1" fillId="3" fontId="7" numFmtId="164" xfId="0" applyAlignment="1" applyBorder="1" applyFont="1" applyNumberFormat="1">
      <alignment horizontal="right" readingOrder="0" vertical="bottom"/>
    </xf>
    <xf borderId="5" fillId="3" fontId="7" numFmtId="0" xfId="0" applyAlignment="1" applyBorder="1" applyFont="1">
      <alignment vertical="bottom"/>
    </xf>
    <xf borderId="4" fillId="2" fontId="4" numFmtId="0" xfId="0" applyAlignment="1" applyBorder="1" applyFont="1">
      <alignment readingOrder="0" vertical="bottom"/>
    </xf>
    <xf borderId="4" fillId="3" fontId="7" numFmtId="0" xfId="0" applyAlignment="1" applyBorder="1" applyFont="1">
      <alignment vertical="bottom"/>
    </xf>
    <xf borderId="1" fillId="3" fontId="5" numFmtId="164" xfId="0" applyAlignment="1" applyBorder="1" applyFont="1" applyNumberFormat="1">
      <alignment horizontal="right" vertical="bottom"/>
    </xf>
    <xf borderId="1" fillId="3" fontId="5" numFmtId="10" xfId="0" applyAlignment="1" applyBorder="1" applyFont="1" applyNumberFormat="1">
      <alignment horizontal="right" vertical="bottom"/>
    </xf>
    <xf borderId="1" fillId="3" fontId="1" numFmtId="3" xfId="0" applyAlignment="1" applyBorder="1" applyFont="1" applyNumberFormat="1">
      <alignment vertical="bottom"/>
    </xf>
    <xf borderId="5" fillId="3" fontId="1" numFmtId="3" xfId="0" applyAlignment="1" applyBorder="1" applyFont="1" applyNumberFormat="1">
      <alignment vertical="bottom"/>
    </xf>
    <xf borderId="1" fillId="3" fontId="7" numFmtId="3" xfId="0" applyAlignment="1" applyBorder="1" applyFont="1" applyNumberFormat="1">
      <alignment horizontal="right" vertical="bottom"/>
    </xf>
    <xf borderId="1" fillId="3" fontId="1" numFmtId="3" xfId="0" applyAlignment="1" applyBorder="1" applyFont="1" applyNumberFormat="1">
      <alignment readingOrder="0" vertical="bottom"/>
    </xf>
    <xf borderId="4" fillId="2" fontId="4" numFmtId="0" xfId="0" applyAlignment="1" applyBorder="1" applyFont="1">
      <alignment readingOrder="0" shrinkToFit="0" vertical="bottom" wrapText="1"/>
    </xf>
    <xf borderId="1" fillId="4" fontId="1" numFmtId="3" xfId="0" applyAlignment="1" applyBorder="1" applyFill="1" applyFont="1" applyNumberFormat="1">
      <alignment vertical="bottom"/>
    </xf>
    <xf borderId="5" fillId="4" fontId="1" numFmtId="3" xfId="0" applyAlignment="1" applyBorder="1" applyFont="1" applyNumberFormat="1">
      <alignment vertical="bottom"/>
    </xf>
    <xf borderId="1" fillId="5" fontId="1" numFmtId="3" xfId="0" applyAlignment="1" applyBorder="1" applyFill="1" applyFont="1" applyNumberFormat="1">
      <alignment readingOrder="0" vertical="bottom"/>
    </xf>
    <xf borderId="1" fillId="5" fontId="1" numFmtId="3" xfId="0" applyAlignment="1" applyBorder="1" applyFont="1" applyNumberFormat="1">
      <alignment vertical="bottom"/>
    </xf>
    <xf borderId="5" fillId="5" fontId="1" numFmtId="3" xfId="0" applyAlignment="1" applyBorder="1" applyFont="1" applyNumberFormat="1">
      <alignment vertical="bottom"/>
    </xf>
    <xf borderId="4" fillId="3" fontId="7" numFmtId="0" xfId="0" applyAlignment="1" applyBorder="1" applyFont="1">
      <alignment readingOrder="0" shrinkToFit="0" vertical="bottom" wrapText="0"/>
    </xf>
    <xf borderId="1" fillId="5" fontId="7" numFmtId="3" xfId="0" applyAlignment="1" applyBorder="1" applyFont="1" applyNumberFormat="1">
      <alignment horizontal="right" vertical="bottom"/>
    </xf>
    <xf borderId="4" fillId="3" fontId="5" numFmtId="0" xfId="0" applyAlignment="1" applyBorder="1" applyFont="1">
      <alignment readingOrder="0" vertical="bottom"/>
    </xf>
    <xf borderId="4" fillId="3" fontId="7" numFmtId="0" xfId="0" applyAlignment="1" applyBorder="1" applyFont="1">
      <alignment horizontal="right" readingOrder="0" vertical="bottom"/>
    </xf>
    <xf borderId="1" fillId="5" fontId="7" numFmtId="3" xfId="0" applyAlignment="1" applyBorder="1" applyFont="1" applyNumberFormat="1">
      <alignment horizontal="right" readingOrder="0" vertical="bottom"/>
    </xf>
    <xf borderId="1" fillId="5" fontId="7" numFmtId="164" xfId="0" applyAlignment="1" applyBorder="1" applyFont="1" applyNumberFormat="1">
      <alignment horizontal="right" vertical="bottom"/>
    </xf>
    <xf borderId="1" fillId="5" fontId="1" numFmtId="164" xfId="0" applyAlignment="1" applyBorder="1" applyFont="1" applyNumberFormat="1">
      <alignment vertical="bottom"/>
    </xf>
    <xf borderId="5" fillId="5" fontId="1" numFmtId="164" xfId="0" applyAlignment="1" applyBorder="1" applyFont="1" applyNumberFormat="1">
      <alignment vertical="bottom"/>
    </xf>
    <xf borderId="4" fillId="0" fontId="7" numFmtId="0" xfId="0" applyAlignment="1" applyBorder="1" applyFont="1">
      <alignment horizontal="right" readingOrder="0" vertical="bottom"/>
    </xf>
    <xf borderId="4" fillId="3" fontId="7" numFmtId="164" xfId="0" applyAlignment="1" applyBorder="1" applyFont="1" applyNumberFormat="1">
      <alignment horizontal="right" readingOrder="0" vertical="bottom"/>
    </xf>
    <xf borderId="1" fillId="5" fontId="5" numFmtId="3" xfId="0" applyAlignment="1" applyBorder="1" applyFont="1" applyNumberFormat="1">
      <alignment horizontal="right" vertical="bottom"/>
    </xf>
    <xf borderId="1" fillId="5" fontId="5" numFmtId="164" xfId="0" applyAlignment="1" applyBorder="1" applyFont="1" applyNumberFormat="1">
      <alignment horizontal="right" vertical="bottom"/>
    </xf>
    <xf borderId="5" fillId="3" fontId="7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6.29"/>
  </cols>
  <sheetData>
    <row r="1">
      <c r="A1" s="1"/>
      <c r="B1" s="2">
        <v>2018.0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7" t="s">
        <v>12</v>
      </c>
    </row>
    <row r="3">
      <c r="A3" s="8"/>
      <c r="B3" s="9"/>
      <c r="C3" s="9"/>
      <c r="D3" s="10">
        <f>SUM(B7:D7)</f>
        <v>513334.82</v>
      </c>
      <c r="E3" s="9"/>
      <c r="F3" s="9"/>
      <c r="G3" s="10">
        <f>SUM(E7:G7)</f>
        <v>744897.64</v>
      </c>
      <c r="H3" s="9"/>
      <c r="I3" s="9"/>
      <c r="J3" s="9"/>
      <c r="K3" s="9"/>
      <c r="L3" s="9"/>
      <c r="M3" s="11"/>
    </row>
    <row r="4">
      <c r="A4" s="12" t="s">
        <v>13</v>
      </c>
      <c r="B4" s="13">
        <v>38148.0</v>
      </c>
      <c r="C4" s="13">
        <v>14955.0</v>
      </c>
      <c r="D4" s="13">
        <v>22935.0</v>
      </c>
      <c r="E4" s="13">
        <v>41523.0</v>
      </c>
      <c r="F4" s="13">
        <v>18435.0</v>
      </c>
      <c r="G4" s="13">
        <v>126605.0</v>
      </c>
      <c r="H4" s="9"/>
      <c r="I4" s="9"/>
      <c r="J4" s="9"/>
      <c r="K4" s="9"/>
      <c r="L4" s="9"/>
      <c r="M4" s="11"/>
    </row>
    <row r="5">
      <c r="A5" s="12" t="s">
        <v>14</v>
      </c>
      <c r="B5" s="13">
        <v>9355.0</v>
      </c>
      <c r="C5" s="13">
        <v>16082.0</v>
      </c>
      <c r="D5" s="13">
        <v>14379.0</v>
      </c>
      <c r="E5" s="13">
        <v>16294.0</v>
      </c>
      <c r="F5" s="13">
        <v>16153.0</v>
      </c>
      <c r="G5" s="13">
        <v>21890.0</v>
      </c>
      <c r="H5" s="9"/>
      <c r="I5" s="9"/>
      <c r="J5" s="9"/>
      <c r="K5" s="9"/>
      <c r="L5" s="9"/>
      <c r="M5" s="11"/>
    </row>
    <row r="6">
      <c r="A6" s="12" t="s">
        <v>15</v>
      </c>
      <c r="B6" s="13">
        <v>110202.47</v>
      </c>
      <c r="C6" s="13">
        <v>107521.85</v>
      </c>
      <c r="D6" s="13">
        <v>179756.5</v>
      </c>
      <c r="E6" s="13">
        <v>171455.87999999995</v>
      </c>
      <c r="F6" s="13">
        <v>129882.76</v>
      </c>
      <c r="G6" s="14">
        <v>202659.0</v>
      </c>
      <c r="H6" s="9"/>
      <c r="I6" s="9"/>
      <c r="J6" s="9"/>
      <c r="K6" s="9"/>
      <c r="L6" s="9"/>
      <c r="M6" s="11"/>
    </row>
    <row r="7">
      <c r="A7" s="15" t="s">
        <v>16</v>
      </c>
      <c r="B7" s="13">
        <f t="shared" ref="B7:G7" si="1">sum(B4:B6)</f>
        <v>157705.47</v>
      </c>
      <c r="C7" s="13">
        <f t="shared" si="1"/>
        <v>138558.85</v>
      </c>
      <c r="D7" s="13">
        <f t="shared" si="1"/>
        <v>217070.5</v>
      </c>
      <c r="E7" s="13">
        <f t="shared" si="1"/>
        <v>229272.88</v>
      </c>
      <c r="F7" s="13">
        <f t="shared" si="1"/>
        <v>164470.76</v>
      </c>
      <c r="G7" s="13">
        <f t="shared" si="1"/>
        <v>351154</v>
      </c>
      <c r="H7" s="9"/>
      <c r="I7" s="9"/>
      <c r="J7" s="9"/>
      <c r="K7" s="9"/>
      <c r="L7" s="9"/>
      <c r="M7" s="11"/>
    </row>
    <row r="8">
      <c r="A8" s="16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1"/>
    </row>
    <row r="9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1"/>
    </row>
    <row r="10">
      <c r="A10" s="12" t="s">
        <v>18</v>
      </c>
      <c r="B10" s="13">
        <f t="shared" ref="B10:B12" si="3">B4</f>
        <v>38148</v>
      </c>
      <c r="C10" s="13">
        <f t="shared" ref="C10:G10" si="2">sum($B$4:C4)</f>
        <v>53103</v>
      </c>
      <c r="D10" s="13">
        <f t="shared" si="2"/>
        <v>76038</v>
      </c>
      <c r="E10" s="13">
        <f t="shared" si="2"/>
        <v>117561</v>
      </c>
      <c r="F10" s="13">
        <f t="shared" si="2"/>
        <v>135996</v>
      </c>
      <c r="G10" s="13">
        <f t="shared" si="2"/>
        <v>262601</v>
      </c>
      <c r="H10" s="9"/>
      <c r="I10" s="9"/>
      <c r="J10" s="9"/>
      <c r="K10" s="9"/>
      <c r="L10" s="9"/>
      <c r="M10" s="11"/>
    </row>
    <row r="11">
      <c r="A11" s="12" t="s">
        <v>19</v>
      </c>
      <c r="B11" s="13">
        <f t="shared" si="3"/>
        <v>9355</v>
      </c>
      <c r="C11" s="13">
        <f t="shared" ref="C11:G11" si="4">sum($B$5:C5)</f>
        <v>25437</v>
      </c>
      <c r="D11" s="13">
        <f t="shared" si="4"/>
        <v>39816</v>
      </c>
      <c r="E11" s="13">
        <f t="shared" si="4"/>
        <v>56110</v>
      </c>
      <c r="F11" s="13">
        <f t="shared" si="4"/>
        <v>72263</v>
      </c>
      <c r="G11" s="13">
        <f t="shared" si="4"/>
        <v>94153</v>
      </c>
      <c r="H11" s="9"/>
      <c r="I11" s="9"/>
      <c r="J11" s="9"/>
      <c r="K11" s="9"/>
      <c r="L11" s="9"/>
      <c r="M11" s="11"/>
    </row>
    <row r="12">
      <c r="A12" s="12" t="s">
        <v>20</v>
      </c>
      <c r="B12" s="13">
        <f t="shared" si="3"/>
        <v>110202.47</v>
      </c>
      <c r="C12" s="13">
        <f t="shared" ref="C12:G12" si="5">sum($B$6:C6)</f>
        <v>217724.32</v>
      </c>
      <c r="D12" s="13">
        <f t="shared" si="5"/>
        <v>397480.82</v>
      </c>
      <c r="E12" s="13">
        <f t="shared" si="5"/>
        <v>568936.7</v>
      </c>
      <c r="F12" s="13">
        <f t="shared" si="5"/>
        <v>698819.46</v>
      </c>
      <c r="G12" s="13">
        <f t="shared" si="5"/>
        <v>901478.46</v>
      </c>
      <c r="H12" s="9"/>
      <c r="I12" s="9"/>
      <c r="J12" s="9"/>
      <c r="K12" s="9"/>
      <c r="L12" s="9"/>
      <c r="M12" s="11"/>
    </row>
    <row r="13">
      <c r="A13" s="17" t="s">
        <v>21</v>
      </c>
      <c r="B13" s="18">
        <f t="shared" ref="B13:G13" si="6">sum(B10:B12)</f>
        <v>157705.47</v>
      </c>
      <c r="C13" s="18">
        <f t="shared" si="6"/>
        <v>296264.32</v>
      </c>
      <c r="D13" s="18">
        <f t="shared" si="6"/>
        <v>513334.82</v>
      </c>
      <c r="E13" s="18">
        <f t="shared" si="6"/>
        <v>742607.7</v>
      </c>
      <c r="F13" s="18">
        <f t="shared" si="6"/>
        <v>907078.46</v>
      </c>
      <c r="G13" s="18">
        <f t="shared" si="6"/>
        <v>1258232.46</v>
      </c>
      <c r="H13" s="9"/>
      <c r="I13" s="9"/>
      <c r="J13" s="9"/>
      <c r="K13" s="9"/>
      <c r="L13" s="9"/>
      <c r="M13" s="11"/>
    </row>
    <row r="14">
      <c r="A14" s="12" t="s">
        <v>22</v>
      </c>
      <c r="B14" s="19">
        <f t="shared" ref="B14:G14" si="7">B10/B13</f>
        <v>0.2418939559</v>
      </c>
      <c r="C14" s="19">
        <f t="shared" si="7"/>
        <v>0.1792419688</v>
      </c>
      <c r="D14" s="19">
        <f t="shared" si="7"/>
        <v>0.148125545</v>
      </c>
      <c r="E14" s="19">
        <f t="shared" si="7"/>
        <v>0.1583083504</v>
      </c>
      <c r="F14" s="19">
        <f t="shared" si="7"/>
        <v>0.1499274936</v>
      </c>
      <c r="G14" s="19">
        <f t="shared" si="7"/>
        <v>0.2087062672</v>
      </c>
      <c r="H14" s="9"/>
      <c r="I14" s="9"/>
      <c r="J14" s="9"/>
      <c r="K14" s="9"/>
      <c r="L14" s="9"/>
      <c r="M14" s="11"/>
    </row>
    <row r="15">
      <c r="A15" s="16" t="s">
        <v>23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>
      <c r="A16" s="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>
      <c r="A17" s="12" t="s">
        <v>24</v>
      </c>
      <c r="B17" s="22">
        <v>18.0</v>
      </c>
      <c r="C17" s="22">
        <v>8.0</v>
      </c>
      <c r="D17" s="22">
        <v>6.0</v>
      </c>
      <c r="E17" s="22">
        <v>16.0</v>
      </c>
      <c r="F17" s="22">
        <v>10.0</v>
      </c>
      <c r="G17" s="22">
        <v>20.0</v>
      </c>
      <c r="H17" s="20"/>
      <c r="I17" s="20"/>
      <c r="J17" s="20"/>
      <c r="K17" s="20"/>
      <c r="L17" s="20"/>
      <c r="M17" s="21"/>
    </row>
    <row r="18">
      <c r="A18" s="12" t="s">
        <v>25</v>
      </c>
      <c r="B18" s="23">
        <v>6.0</v>
      </c>
      <c r="C18" s="23">
        <v>3.0</v>
      </c>
      <c r="D18" s="23">
        <v>3.0</v>
      </c>
      <c r="E18" s="23">
        <v>12.0</v>
      </c>
      <c r="F18" s="23">
        <v>7.0</v>
      </c>
      <c r="G18" s="23">
        <v>4.0</v>
      </c>
      <c r="H18" s="20"/>
      <c r="I18" s="20"/>
      <c r="J18" s="20"/>
      <c r="K18" s="20"/>
      <c r="L18" s="20"/>
      <c r="M18" s="21"/>
    </row>
    <row r="19">
      <c r="A19" s="12" t="s">
        <v>26</v>
      </c>
      <c r="B19" s="23">
        <v>2.0</v>
      </c>
      <c r="C19" s="23">
        <v>3.0</v>
      </c>
      <c r="D19" s="23">
        <v>2.0</v>
      </c>
      <c r="E19" s="23">
        <v>5.0</v>
      </c>
      <c r="F19" s="23">
        <v>1.0</v>
      </c>
      <c r="G19" s="23">
        <v>0.0</v>
      </c>
      <c r="H19" s="20"/>
      <c r="I19" s="20"/>
      <c r="J19" s="20"/>
      <c r="K19" s="20"/>
      <c r="L19" s="20"/>
      <c r="M19" s="21"/>
    </row>
    <row r="20">
      <c r="A20" s="12" t="s">
        <v>27</v>
      </c>
      <c r="B20" s="22">
        <f>B17</f>
        <v>18</v>
      </c>
      <c r="C20" s="22">
        <f t="shared" ref="C20:G20" si="8">sum($B$17:C17)</f>
        <v>26</v>
      </c>
      <c r="D20" s="22">
        <f t="shared" si="8"/>
        <v>32</v>
      </c>
      <c r="E20" s="22">
        <f t="shared" si="8"/>
        <v>48</v>
      </c>
      <c r="F20" s="22">
        <f t="shared" si="8"/>
        <v>58</v>
      </c>
      <c r="G20" s="22">
        <f t="shared" si="8"/>
        <v>78</v>
      </c>
      <c r="H20" s="20"/>
      <c r="I20" s="20"/>
      <c r="J20" s="20"/>
      <c r="K20" s="20"/>
      <c r="L20" s="20"/>
      <c r="M20" s="21"/>
    </row>
    <row r="21">
      <c r="A21" s="24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</row>
    <row r="22">
      <c r="A22" s="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>
      <c r="A23" s="12" t="s">
        <v>29</v>
      </c>
      <c r="B23" s="27">
        <v>220.0</v>
      </c>
      <c r="C23" s="27">
        <v>145.0</v>
      </c>
      <c r="D23" s="27">
        <v>223.0</v>
      </c>
      <c r="E23" s="27">
        <v>153.0</v>
      </c>
      <c r="F23" s="27">
        <v>258.0</v>
      </c>
      <c r="G23" s="27">
        <v>471.0</v>
      </c>
      <c r="H23" s="28"/>
      <c r="I23" s="28"/>
      <c r="J23" s="28"/>
      <c r="K23" s="28"/>
      <c r="L23" s="28"/>
      <c r="M23" s="29"/>
    </row>
    <row r="24">
      <c r="A24" s="30" t="s">
        <v>30</v>
      </c>
      <c r="B24" s="27">
        <v>118.0</v>
      </c>
      <c r="C24" s="27">
        <v>67.0</v>
      </c>
      <c r="D24" s="27">
        <v>99.0</v>
      </c>
      <c r="E24" s="27">
        <v>72.0</v>
      </c>
      <c r="F24" s="27">
        <v>131.0</v>
      </c>
      <c r="G24" s="27">
        <v>217.0</v>
      </c>
      <c r="H24" s="28"/>
      <c r="I24" s="28"/>
      <c r="J24" s="28"/>
      <c r="K24" s="28"/>
      <c r="L24" s="28"/>
      <c r="M24" s="29"/>
    </row>
    <row r="25">
      <c r="A25" s="12" t="s">
        <v>31</v>
      </c>
      <c r="B25" s="27">
        <v>21.0</v>
      </c>
      <c r="C25" s="27">
        <v>29.0</v>
      </c>
      <c r="D25" s="27">
        <v>24.0</v>
      </c>
      <c r="E25" s="27">
        <v>18.0</v>
      </c>
      <c r="F25" s="27">
        <v>30.0</v>
      </c>
      <c r="G25" s="27">
        <v>31.0</v>
      </c>
      <c r="H25" s="28"/>
      <c r="I25" s="28"/>
      <c r="J25" s="28"/>
      <c r="K25" s="28"/>
      <c r="L25" s="28"/>
      <c r="M25" s="29"/>
    </row>
    <row r="26">
      <c r="A26" s="12" t="s">
        <v>32</v>
      </c>
      <c r="B26" s="27">
        <v>4.0</v>
      </c>
      <c r="C26" s="27">
        <v>6.0</v>
      </c>
      <c r="D26" s="27">
        <v>7.0</v>
      </c>
      <c r="E26" s="27">
        <v>1.0</v>
      </c>
      <c r="F26" s="31">
        <v>5.0</v>
      </c>
      <c r="G26" s="27">
        <v>8.0</v>
      </c>
      <c r="H26" s="28"/>
      <c r="I26" s="28"/>
      <c r="J26" s="28"/>
      <c r="K26" s="28"/>
      <c r="L26" s="28"/>
      <c r="M26" s="29"/>
    </row>
    <row r="27">
      <c r="A27" s="32" t="s">
        <v>33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>
      <c r="A28" s="33" t="s">
        <v>34</v>
      </c>
      <c r="B28" s="31">
        <v>38.0</v>
      </c>
      <c r="C28" s="31">
        <v>60.0</v>
      </c>
      <c r="D28" s="31">
        <v>50.0</v>
      </c>
      <c r="E28" s="34">
        <v>18.0</v>
      </c>
      <c r="F28" s="34">
        <v>32.0</v>
      </c>
      <c r="G28" s="34">
        <v>23.0</v>
      </c>
      <c r="H28" s="28"/>
      <c r="I28" s="28"/>
      <c r="J28" s="28"/>
      <c r="K28" s="28"/>
      <c r="L28" s="28"/>
      <c r="M28" s="29"/>
    </row>
    <row r="29">
      <c r="A29" s="33" t="s">
        <v>35</v>
      </c>
      <c r="B29" s="31">
        <v>5.0</v>
      </c>
      <c r="C29" s="31">
        <v>7.0</v>
      </c>
      <c r="D29" s="31">
        <v>10.0</v>
      </c>
      <c r="E29" s="31">
        <v>5.0</v>
      </c>
      <c r="F29" s="31">
        <v>16.0</v>
      </c>
      <c r="G29" s="31">
        <v>2.0</v>
      </c>
      <c r="H29" s="28"/>
      <c r="I29" s="28"/>
      <c r="J29" s="28"/>
      <c r="K29" s="28"/>
      <c r="L29" s="28"/>
      <c r="M29" s="29"/>
    </row>
    <row r="30">
      <c r="A30" s="33" t="s">
        <v>36</v>
      </c>
      <c r="B30" s="35">
        <v>113500.0</v>
      </c>
      <c r="C30" s="35">
        <v>162500.0</v>
      </c>
      <c r="D30" s="35">
        <v>272000.0</v>
      </c>
      <c r="E30" s="35">
        <v>117000.0</v>
      </c>
      <c r="F30" s="35">
        <v>257000.0</v>
      </c>
      <c r="G30" s="35">
        <v>150000.0</v>
      </c>
      <c r="H30" s="36"/>
      <c r="I30" s="36"/>
      <c r="J30" s="36"/>
      <c r="K30" s="36"/>
      <c r="L30" s="36"/>
      <c r="M30" s="37"/>
    </row>
    <row r="31">
      <c r="A31" s="38" t="s">
        <v>37</v>
      </c>
      <c r="B31" s="31">
        <v>1.0</v>
      </c>
      <c r="C31" s="31">
        <v>6.0</v>
      </c>
      <c r="D31" s="31">
        <v>7.0</v>
      </c>
      <c r="E31" s="31">
        <v>7.0</v>
      </c>
      <c r="F31" s="31">
        <v>16.0</v>
      </c>
      <c r="G31" s="31">
        <v>10.0</v>
      </c>
      <c r="H31" s="28"/>
      <c r="I31" s="28"/>
      <c r="J31" s="28"/>
      <c r="K31" s="28"/>
      <c r="L31" s="28"/>
      <c r="M31" s="29"/>
    </row>
    <row r="32">
      <c r="A32" s="39" t="s">
        <v>38</v>
      </c>
      <c r="B32" s="35">
        <v>7500.0</v>
      </c>
      <c r="C32" s="35">
        <v>77500.0</v>
      </c>
      <c r="D32" s="35">
        <v>97500.0</v>
      </c>
      <c r="E32" s="35">
        <v>97500.0</v>
      </c>
      <c r="F32" s="35">
        <v>250000.0</v>
      </c>
      <c r="G32" s="35">
        <v>132500.0</v>
      </c>
      <c r="H32" s="28"/>
      <c r="I32" s="28"/>
      <c r="J32" s="28"/>
      <c r="K32" s="28"/>
      <c r="L32" s="28"/>
      <c r="M32" s="29"/>
    </row>
    <row r="33">
      <c r="A33" s="38" t="s">
        <v>39</v>
      </c>
      <c r="B33" s="28"/>
      <c r="C33" s="28"/>
      <c r="D33" s="31">
        <v>1.0</v>
      </c>
      <c r="E33" s="31">
        <v>2.0</v>
      </c>
      <c r="F33" s="31">
        <v>6.0</v>
      </c>
      <c r="G33" s="31">
        <v>8.0</v>
      </c>
      <c r="H33" s="28"/>
      <c r="I33" s="28"/>
      <c r="J33" s="28"/>
      <c r="K33" s="28"/>
      <c r="L33" s="28"/>
      <c r="M33" s="29"/>
    </row>
    <row r="34">
      <c r="A34" s="39" t="s">
        <v>40</v>
      </c>
      <c r="B34" s="28"/>
      <c r="C34" s="28"/>
      <c r="D34" s="35">
        <v>15000.0</v>
      </c>
      <c r="E34" s="35">
        <v>22500.0</v>
      </c>
      <c r="F34" s="35">
        <v>77500.0</v>
      </c>
      <c r="G34" s="35">
        <v>158500.0</v>
      </c>
      <c r="H34" s="28"/>
      <c r="I34" s="28"/>
      <c r="J34" s="28"/>
      <c r="K34" s="28"/>
      <c r="L34" s="28"/>
      <c r="M34" s="29"/>
    </row>
    <row r="35">
      <c r="A35" s="12" t="s">
        <v>41</v>
      </c>
      <c r="B35" s="40">
        <f t="shared" ref="B35:B36" si="10">B29+B31-B33</f>
        <v>6</v>
      </c>
      <c r="C35" s="40">
        <f t="shared" ref="C35:G35" si="9">B35+C29+C31-C33</f>
        <v>19</v>
      </c>
      <c r="D35" s="40">
        <f t="shared" si="9"/>
        <v>35</v>
      </c>
      <c r="E35" s="40">
        <f t="shared" si="9"/>
        <v>45</v>
      </c>
      <c r="F35" s="40">
        <f t="shared" si="9"/>
        <v>71</v>
      </c>
      <c r="G35" s="40">
        <f t="shared" si="9"/>
        <v>75</v>
      </c>
      <c r="H35" s="28"/>
      <c r="I35" s="28"/>
      <c r="J35" s="28"/>
      <c r="K35" s="28"/>
      <c r="L35" s="28"/>
      <c r="M35" s="29"/>
    </row>
    <row r="36">
      <c r="A36" s="12" t="s">
        <v>42</v>
      </c>
      <c r="B36" s="41">
        <f t="shared" si="10"/>
        <v>121000</v>
      </c>
      <c r="C36" s="41">
        <f t="shared" ref="C36:G36" si="11">B36+C30+C32-C34</f>
        <v>361000</v>
      </c>
      <c r="D36" s="41">
        <f t="shared" si="11"/>
        <v>715500</v>
      </c>
      <c r="E36" s="41">
        <f t="shared" si="11"/>
        <v>907500</v>
      </c>
      <c r="F36" s="41">
        <f t="shared" si="11"/>
        <v>1337000</v>
      </c>
      <c r="G36" s="41">
        <f t="shared" si="11"/>
        <v>1461000</v>
      </c>
      <c r="H36" s="28"/>
      <c r="I36" s="28"/>
      <c r="J36" s="28"/>
      <c r="K36" s="28"/>
      <c r="L36" s="28"/>
      <c r="M36" s="29"/>
    </row>
    <row r="37">
      <c r="A37" s="42" t="s">
        <v>43</v>
      </c>
      <c r="B37" s="18">
        <f t="shared" ref="B37:G37" si="12">sum(B36,B110)</f>
        <v>121000</v>
      </c>
      <c r="C37" s="18">
        <f t="shared" si="12"/>
        <v>361000</v>
      </c>
      <c r="D37" s="18">
        <f t="shared" si="12"/>
        <v>715500</v>
      </c>
      <c r="E37" s="18">
        <f t="shared" si="12"/>
        <v>907500</v>
      </c>
      <c r="F37" s="18">
        <f t="shared" si="12"/>
        <v>1337000</v>
      </c>
      <c r="G37" s="18">
        <f t="shared" si="12"/>
        <v>1461000</v>
      </c>
      <c r="H37" s="9"/>
      <c r="I37" s="9"/>
      <c r="J37" s="9"/>
      <c r="K37" s="9"/>
      <c r="L37" s="9"/>
      <c r="M37" s="11"/>
    </row>
  </sheetData>
  <mergeCells count="5">
    <mergeCell ref="B1:M1"/>
    <mergeCell ref="A2:A3"/>
    <mergeCell ref="A8:A9"/>
    <mergeCell ref="A15:A16"/>
    <mergeCell ref="A21:A22"/>
  </mergeCells>
  <drawing r:id="rId1"/>
</worksheet>
</file>